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capacitate tehnica" sheetId="1" r:id="rId1"/>
    <sheet name="resurse umane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<sst xmlns="http://schemas.openxmlformats.org/spreadsheetml/2006/main" count="56" uniqueCount="30">
  <si>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Spitalul Judetean de Urgenta Deva</t>
  </si>
  <si>
    <t>Spitalul Orasenesc Hateg</t>
  </si>
  <si>
    <t>Spitalul Municipal dr.Alexandru Simionescu Hunedoara</t>
  </si>
  <si>
    <t>Spitalul Municipal Lupeni</t>
  </si>
  <si>
    <t>Spitalul Municipal Orastie</t>
  </si>
  <si>
    <t>Spitalul de Urgenta Petrosani</t>
  </si>
  <si>
    <t>Spitalul Municipal Vulcan</t>
  </si>
  <si>
    <t>Denumire furnizor</t>
  </si>
  <si>
    <t>suma</t>
  </si>
  <si>
    <t>punctaj</t>
  </si>
  <si>
    <t>TOTAL</t>
  </si>
  <si>
    <t>Spitalul Municipal Brad</t>
  </si>
  <si>
    <t>valoarea punctului</t>
  </si>
  <si>
    <t>Capacitate tehnica</t>
  </si>
  <si>
    <t>Resurse umane</t>
  </si>
  <si>
    <t>A1</t>
  </si>
  <si>
    <t>A2</t>
  </si>
  <si>
    <t>A3</t>
  </si>
  <si>
    <t>Incadrarea furnizorilor de servicii medicale de recuperare-reabilitare a sanatatii in ambulatoriu in criteriile de selectie</t>
  </si>
  <si>
    <t>Denumire furnizor unitati sanitare balneare</t>
  </si>
  <si>
    <t>S.T.B.R.C.M.</t>
  </si>
  <si>
    <t>SC FANTESY SRL</t>
  </si>
  <si>
    <t>3=1+2</t>
  </si>
  <si>
    <t>decembrie</t>
  </si>
  <si>
    <t>diferenta</t>
  </si>
  <si>
    <t>total fila</t>
  </si>
  <si>
    <t>iulie-nov</t>
  </si>
  <si>
    <t>EVALUAREA CAPACITATII RESURSELOR TEHNICE 40%</t>
  </si>
  <si>
    <t>EVALUAREA RESURSELOR UMANE 60%</t>
  </si>
  <si>
    <t>TOTAL modificari august-decembrie 2023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</si>
</sst>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0.0000"/>
    <numFmt numFmtId="189" formatCode="0.00000"/>
    <numFmt numFmtId="190" formatCode="#,##0.0000"/>
    <numFmt numFmtId="191" formatCode="#,##0.00000"/>
    <numFmt numFmtId="192" formatCode="#,##0.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1"/>
  <sheetViews>
    <sheetView workbookViewId="0" topLeftCell="A1">
      <selection activeCell="B5" sqref="B5:G5"/>
    </sheetView>
  </sheetViews>
  <sheetFormatPr defaultColWidth="9.140625" defaultRowHeight="12.75"/>
  <cols>
    <col min="1" max="1" width="9.140625" style="1" customWidth="1"/>
    <col min="2" max="2" width="47.57421875" style="1" bestFit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6" width="9.140625" style="1" customWidth="1"/>
    <col min="7" max="7" width="11.7109375" style="1" customWidth="1"/>
    <col min="8" max="9" width="9.140625" style="1" customWidth="1"/>
    <col min="10" max="10" width="10.8515625" style="1" customWidth="1"/>
    <col min="11" max="16384" width="9.140625" style="1" customWidth="1"/>
  </cols>
  <sheetData>
    <row r="3" spans="2:7" ht="12.75">
      <c r="B3" s="38"/>
      <c r="C3" s="38"/>
      <c r="D3" s="38"/>
      <c r="E3" s="38"/>
      <c r="F3" s="38"/>
      <c r="G3" s="38"/>
    </row>
    <row r="5" spans="2:7" ht="15.75">
      <c r="B5" s="37" t="s">
        <v>27</v>
      </c>
      <c r="C5" s="37"/>
      <c r="D5" s="37"/>
      <c r="E5" s="37"/>
      <c r="F5" s="37"/>
      <c r="G5" s="37"/>
    </row>
    <row r="6" spans="2:7" ht="12.75">
      <c r="B6" s="10"/>
      <c r="C6" s="10"/>
      <c r="D6" s="10"/>
      <c r="E6" s="10"/>
      <c r="F6" s="10"/>
      <c r="G6" s="10"/>
    </row>
    <row r="7" spans="2:10" ht="12.75">
      <c r="B7" s="2" t="s">
        <v>19</v>
      </c>
      <c r="C7" s="11" t="s">
        <v>15</v>
      </c>
      <c r="D7" s="11" t="s">
        <v>16</v>
      </c>
      <c r="E7" s="11" t="s">
        <v>17</v>
      </c>
      <c r="F7" s="2" t="s">
        <v>9</v>
      </c>
      <c r="G7" s="2" t="s">
        <v>8</v>
      </c>
      <c r="J7" s="1">
        <v>6093.48</v>
      </c>
    </row>
    <row r="8" spans="2:10" ht="12.75">
      <c r="B8" s="2" t="s">
        <v>0</v>
      </c>
      <c r="C8" s="13">
        <v>190</v>
      </c>
      <c r="D8" s="13">
        <v>100</v>
      </c>
      <c r="E8" s="13">
        <v>0</v>
      </c>
      <c r="F8" s="2">
        <f>C8+D8+E8</f>
        <v>290</v>
      </c>
      <c r="G8" s="13">
        <f aca="true" t="shared" si="0" ref="G8:G17">F8*$F$21</f>
        <v>124465.52001285968</v>
      </c>
      <c r="J8" s="1">
        <v>7176.21</v>
      </c>
    </row>
    <row r="9" spans="2:10" ht="12.75">
      <c r="B9" s="2" t="s">
        <v>2</v>
      </c>
      <c r="C9" s="13">
        <v>217.55</v>
      </c>
      <c r="D9" s="13">
        <v>60</v>
      </c>
      <c r="E9" s="13">
        <v>0</v>
      </c>
      <c r="F9" s="2">
        <f>C9+D9+E9</f>
        <v>277.55</v>
      </c>
      <c r="G9" s="13">
        <f t="shared" si="0"/>
        <v>119122.08648127312</v>
      </c>
      <c r="J9" s="1">
        <v>5338.09</v>
      </c>
    </row>
    <row r="10" spans="2:10" ht="12.75">
      <c r="B10" s="2" t="s">
        <v>5</v>
      </c>
      <c r="C10" s="13">
        <v>143</v>
      </c>
      <c r="D10" s="13">
        <v>60</v>
      </c>
      <c r="E10" s="13">
        <v>0</v>
      </c>
      <c r="F10" s="2">
        <f>C10+D10+E10</f>
        <v>203</v>
      </c>
      <c r="G10" s="13">
        <f t="shared" si="0"/>
        <v>87125.86400900177</v>
      </c>
      <c r="J10" s="1">
        <v>2889.37</v>
      </c>
    </row>
    <row r="11" spans="2:10" ht="12.75">
      <c r="B11" s="2" t="s">
        <v>3</v>
      </c>
      <c r="C11" s="13">
        <v>132.3</v>
      </c>
      <c r="D11" s="13">
        <v>40</v>
      </c>
      <c r="E11" s="13">
        <v>0</v>
      </c>
      <c r="F11" s="2">
        <f aca="true" t="shared" si="1" ref="F11:F17">C11+D11+E11</f>
        <v>172.3</v>
      </c>
      <c r="G11" s="13">
        <f t="shared" si="0"/>
        <v>73949.68654557146</v>
      </c>
      <c r="J11" s="1">
        <v>5766.15</v>
      </c>
    </row>
    <row r="12" spans="2:10" ht="12.75">
      <c r="B12" s="2" t="s">
        <v>6</v>
      </c>
      <c r="C12" s="13">
        <v>159</v>
      </c>
      <c r="D12" s="13">
        <v>60</v>
      </c>
      <c r="E12" s="13">
        <v>0</v>
      </c>
      <c r="F12" s="2">
        <f t="shared" si="1"/>
        <v>219</v>
      </c>
      <c r="G12" s="13">
        <f t="shared" si="0"/>
        <v>93992.92718212506</v>
      </c>
      <c r="J12" s="1">
        <v>3399.26</v>
      </c>
    </row>
    <row r="13" spans="2:10" ht="12.75">
      <c r="B13" s="2" t="s">
        <v>11</v>
      </c>
      <c r="C13" s="13">
        <v>100</v>
      </c>
      <c r="D13" s="13">
        <v>40</v>
      </c>
      <c r="E13" s="13">
        <v>0</v>
      </c>
      <c r="F13" s="2">
        <f t="shared" si="1"/>
        <v>140</v>
      </c>
      <c r="G13" s="13">
        <f t="shared" si="0"/>
        <v>60086.80276482881</v>
      </c>
      <c r="J13" s="1">
        <v>3134.37</v>
      </c>
    </row>
    <row r="14" spans="2:15" s="6" customFormat="1" ht="12.75">
      <c r="B14" s="2" t="s">
        <v>4</v>
      </c>
      <c r="C14" s="13">
        <v>70.93</v>
      </c>
      <c r="D14" s="13">
        <v>40</v>
      </c>
      <c r="E14" s="13">
        <v>0</v>
      </c>
      <c r="F14" s="2">
        <f t="shared" si="1"/>
        <v>110.93</v>
      </c>
      <c r="G14" s="13">
        <f t="shared" si="0"/>
        <v>47610.20736216043</v>
      </c>
      <c r="J14" s="1">
        <v>3572.9961551176784</v>
      </c>
      <c r="M14" s="1"/>
      <c r="N14" s="1"/>
      <c r="O14" s="1"/>
    </row>
    <row r="15" spans="2:10" ht="12.75">
      <c r="B15" s="2" t="s">
        <v>1</v>
      </c>
      <c r="C15" s="13">
        <v>81.78</v>
      </c>
      <c r="D15" s="13">
        <v>60</v>
      </c>
      <c r="E15" s="13">
        <v>0</v>
      </c>
      <c r="F15" s="2">
        <f t="shared" si="1"/>
        <v>141.78</v>
      </c>
      <c r="G15" s="13">
        <f t="shared" si="0"/>
        <v>60850.76354283877</v>
      </c>
      <c r="J15" s="1">
        <v>9366.84</v>
      </c>
    </row>
    <row r="16" spans="2:10" ht="12.75">
      <c r="B16" s="14" t="s">
        <v>20</v>
      </c>
      <c r="C16" s="13">
        <v>259</v>
      </c>
      <c r="D16" s="13">
        <v>60</v>
      </c>
      <c r="E16" s="13">
        <v>30</v>
      </c>
      <c r="F16" s="2">
        <f t="shared" si="1"/>
        <v>349</v>
      </c>
      <c r="G16" s="13">
        <f t="shared" si="0"/>
        <v>149787.81546375182</v>
      </c>
      <c r="J16" s="1">
        <v>8863.25</v>
      </c>
    </row>
    <row r="17" spans="2:10" ht="12.75">
      <c r="B17" s="14" t="s">
        <v>21</v>
      </c>
      <c r="C17" s="13">
        <v>236</v>
      </c>
      <c r="D17" s="13">
        <v>60</v>
      </c>
      <c r="E17" s="13">
        <v>40</v>
      </c>
      <c r="F17" s="2">
        <f t="shared" si="1"/>
        <v>336</v>
      </c>
      <c r="G17" s="13">
        <f t="shared" si="0"/>
        <v>144208.32663558915</v>
      </c>
      <c r="J17" s="1">
        <v>0</v>
      </c>
    </row>
    <row r="18" spans="2:7" ht="12.75">
      <c r="B18" s="11" t="s">
        <v>10</v>
      </c>
      <c r="C18" s="13"/>
      <c r="D18" s="13"/>
      <c r="E18" s="13"/>
      <c r="F18" s="20">
        <f>SUM(F8:F17)</f>
        <v>2239.56</v>
      </c>
      <c r="G18" s="20">
        <f>SUM(G8:G17)</f>
        <v>961199.9999999999</v>
      </c>
    </row>
    <row r="21" spans="2:6" ht="12.75">
      <c r="B21" s="3" t="s">
        <v>12</v>
      </c>
      <c r="C21" s="3"/>
      <c r="D21" s="3"/>
      <c r="E21" s="3"/>
      <c r="F21" s="1">
        <f>2403000*40/100/F18</f>
        <v>429.1914483202058</v>
      </c>
    </row>
  </sheetData>
  <mergeCells count="2">
    <mergeCell ref="B5:G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F27" sqref="F27"/>
    </sheetView>
  </sheetViews>
  <sheetFormatPr defaultColWidth="9.140625" defaultRowHeight="12.75"/>
  <cols>
    <col min="1" max="1" width="9.140625" style="4" customWidth="1"/>
    <col min="2" max="2" width="47.57421875" style="4" bestFit="1" customWidth="1"/>
    <col min="3" max="3" width="9.140625" style="4" customWidth="1"/>
    <col min="4" max="4" width="11.7109375" style="4" customWidth="1"/>
    <col min="5" max="9" width="9.140625" style="4" customWidth="1"/>
    <col min="10" max="10" width="10.8515625" style="4" customWidth="1"/>
    <col min="11" max="16384" width="9.140625" style="4" customWidth="1"/>
  </cols>
  <sheetData>
    <row r="3" spans="2:7" ht="12.75">
      <c r="B3" s="38"/>
      <c r="C3" s="38"/>
      <c r="D3" s="38"/>
      <c r="E3" s="38"/>
      <c r="F3" s="38"/>
      <c r="G3" s="38"/>
    </row>
    <row r="5" spans="2:4" ht="15.75">
      <c r="B5" s="39" t="s">
        <v>28</v>
      </c>
      <c r="C5" s="39"/>
      <c r="D5" s="39"/>
    </row>
    <row r="7" spans="2:4" ht="12.75">
      <c r="B7" s="15" t="s">
        <v>7</v>
      </c>
      <c r="C7" s="15" t="s">
        <v>9</v>
      </c>
      <c r="D7" s="15" t="s">
        <v>8</v>
      </c>
    </row>
    <row r="8" spans="2:7" ht="12.75">
      <c r="B8" s="14" t="s">
        <v>0</v>
      </c>
      <c r="C8" s="2">
        <v>237.29</v>
      </c>
      <c r="D8" s="2">
        <f aca="true" t="shared" si="0" ref="D8:D17">C8*$C$21</f>
        <v>332263.15165876783</v>
      </c>
      <c r="G8" s="1"/>
    </row>
    <row r="9" spans="2:7" ht="12.75">
      <c r="B9" s="14" t="s">
        <v>2</v>
      </c>
      <c r="C9" s="2">
        <v>87.29</v>
      </c>
      <c r="D9" s="2">
        <f t="shared" si="0"/>
        <v>122227.02392976462</v>
      </c>
      <c r="G9" s="1"/>
    </row>
    <row r="10" spans="2:7" ht="12.75">
      <c r="B10" s="14" t="s">
        <v>5</v>
      </c>
      <c r="C10" s="2">
        <v>134.65</v>
      </c>
      <c r="D10" s="2">
        <f t="shared" si="0"/>
        <v>188542.43065806857</v>
      </c>
      <c r="G10" s="1"/>
    </row>
    <row r="11" spans="2:7" ht="12.75">
      <c r="B11" s="14" t="s">
        <v>3</v>
      </c>
      <c r="C11" s="2">
        <v>47</v>
      </c>
      <c r="D11" s="2">
        <f t="shared" si="0"/>
        <v>65811.32002175435</v>
      </c>
      <c r="G11" s="1"/>
    </row>
    <row r="12" spans="2:7" ht="12.75">
      <c r="B12" s="14" t="s">
        <v>6</v>
      </c>
      <c r="C12" s="2">
        <v>87.29</v>
      </c>
      <c r="D12" s="2">
        <f t="shared" si="0"/>
        <v>122227.02392976462</v>
      </c>
      <c r="G12" s="1"/>
    </row>
    <row r="13" spans="2:7" ht="12.75">
      <c r="B13" s="14" t="s">
        <v>11</v>
      </c>
      <c r="C13" s="2">
        <v>57.29</v>
      </c>
      <c r="D13" s="2">
        <f t="shared" si="0"/>
        <v>80219.79838396396</v>
      </c>
      <c r="G13" s="1"/>
    </row>
    <row r="14" spans="2:7" ht="12.75">
      <c r="B14" s="14" t="s">
        <v>4</v>
      </c>
      <c r="C14" s="2">
        <v>42.29</v>
      </c>
      <c r="D14" s="2">
        <f t="shared" si="0"/>
        <v>59216.18561106364</v>
      </c>
      <c r="G14" s="1"/>
    </row>
    <row r="15" spans="2:7" ht="12.75">
      <c r="B15" s="14" t="s">
        <v>1</v>
      </c>
      <c r="C15" s="2">
        <v>42.29</v>
      </c>
      <c r="D15" s="2">
        <f t="shared" si="0"/>
        <v>59216.18561106364</v>
      </c>
      <c r="G15" s="1"/>
    </row>
    <row r="16" spans="2:7" ht="12.75">
      <c r="B16" s="14" t="s">
        <v>20</v>
      </c>
      <c r="C16" s="2">
        <v>179.29</v>
      </c>
      <c r="D16" s="2">
        <f t="shared" si="0"/>
        <v>251049.1822702199</v>
      </c>
      <c r="E16" s="29"/>
      <c r="F16" s="30"/>
      <c r="G16" s="1"/>
    </row>
    <row r="17" spans="2:7" ht="12.75">
      <c r="B17" s="14" t="s">
        <v>21</v>
      </c>
      <c r="C17" s="2">
        <v>115</v>
      </c>
      <c r="D17" s="2">
        <f t="shared" si="0"/>
        <v>161027.69792556914</v>
      </c>
      <c r="G17" s="1"/>
    </row>
    <row r="18" spans="2:7" ht="12.75">
      <c r="B18" s="16" t="s">
        <v>10</v>
      </c>
      <c r="C18" s="17">
        <f>SUM(C8:C17)</f>
        <v>1029.6799999999998</v>
      </c>
      <c r="D18" s="17">
        <f>SUM(D8:D17)</f>
        <v>1441800.0000000005</v>
      </c>
      <c r="F18" s="31"/>
      <c r="G18" s="32"/>
    </row>
    <row r="21" spans="2:3" ht="12.75">
      <c r="B21" s="5" t="s">
        <v>12</v>
      </c>
      <c r="C21" s="1">
        <f>2403000*60/100/C18</f>
        <v>1400.2408515266882</v>
      </c>
    </row>
  </sheetData>
  <mergeCells count="2">
    <mergeCell ref="B5:D5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9.7109375" style="7" customWidth="1"/>
    <col min="2" max="2" width="18.28125" style="7" bestFit="1" customWidth="1"/>
    <col min="3" max="3" width="15.140625" style="7" bestFit="1" customWidth="1"/>
    <col min="4" max="4" width="19.421875" style="7" bestFit="1" customWidth="1"/>
    <col min="5" max="5" width="10.421875" style="9" customWidth="1"/>
    <col min="6" max="6" width="14.140625" style="7" customWidth="1"/>
    <col min="7" max="7" width="12.28125" style="7" customWidth="1"/>
    <col min="8" max="8" width="13.8515625" style="7" bestFit="1" customWidth="1"/>
    <col min="9" max="9" width="12.57421875" style="7" customWidth="1"/>
    <col min="10" max="10" width="12.7109375" style="7" customWidth="1"/>
    <col min="11" max="11" width="11.7109375" style="7" customWidth="1"/>
    <col min="12" max="12" width="13.8515625" style="7" customWidth="1"/>
    <col min="13" max="13" width="12.00390625" style="7" customWidth="1"/>
    <col min="14" max="14" width="12.8515625" style="7" customWidth="1"/>
    <col min="15" max="15" width="12.28125" style="7" customWidth="1"/>
    <col min="16" max="16" width="10.421875" style="7" customWidth="1"/>
    <col min="17" max="17" width="9.140625" style="7" customWidth="1"/>
    <col min="18" max="18" width="12.28125" style="7" customWidth="1"/>
    <col min="19" max="19" width="9.140625" style="7" customWidth="1"/>
    <col min="20" max="20" width="12.57421875" style="7" customWidth="1"/>
    <col min="21" max="16384" width="9.140625" style="7" customWidth="1"/>
  </cols>
  <sheetData>
    <row r="3" spans="1:4" ht="12.75">
      <c r="A3" s="40"/>
      <c r="B3" s="40"/>
      <c r="C3" s="40"/>
      <c r="D3" s="40"/>
    </row>
    <row r="5" spans="1:4" ht="12.75">
      <c r="A5" s="41" t="s">
        <v>18</v>
      </c>
      <c r="B5" s="41"/>
      <c r="C5" s="41"/>
      <c r="D5" s="41"/>
    </row>
    <row r="6" spans="1:4" ht="12.75">
      <c r="A6" s="41"/>
      <c r="B6" s="41"/>
      <c r="C6" s="41"/>
      <c r="D6" s="41"/>
    </row>
    <row r="9" spans="1:8" ht="38.25">
      <c r="A9" s="23" t="s">
        <v>7</v>
      </c>
      <c r="B9" s="23" t="s">
        <v>13</v>
      </c>
      <c r="C9" s="23" t="s">
        <v>14</v>
      </c>
      <c r="D9" s="23" t="s">
        <v>29</v>
      </c>
      <c r="E9" s="25"/>
      <c r="F9" s="34"/>
      <c r="H9" s="35"/>
    </row>
    <row r="10" spans="1:18" ht="12.75">
      <c r="A10" s="23">
        <v>0</v>
      </c>
      <c r="B10" s="23">
        <v>1</v>
      </c>
      <c r="C10" s="23">
        <v>2</v>
      </c>
      <c r="D10" s="23" t="s">
        <v>22</v>
      </c>
      <c r="E10" s="25"/>
      <c r="I10" s="36"/>
      <c r="N10" s="29" t="s">
        <v>25</v>
      </c>
      <c r="O10" s="29" t="s">
        <v>26</v>
      </c>
      <c r="P10" s="29" t="s">
        <v>24</v>
      </c>
      <c r="R10" s="29" t="s">
        <v>23</v>
      </c>
    </row>
    <row r="11" spans="1:20" ht="12.75">
      <c r="A11" s="27" t="s">
        <v>0</v>
      </c>
      <c r="B11" s="28">
        <f>'capacitate tehnica'!G8</f>
        <v>124465.52001285968</v>
      </c>
      <c r="C11" s="28">
        <f>'resurse umane'!D8</f>
        <v>332263.15165876783</v>
      </c>
      <c r="D11" s="19">
        <f aca="true" t="shared" si="0" ref="D11:D20">B11+C11</f>
        <v>456728.6716716275</v>
      </c>
      <c r="E11" s="26"/>
      <c r="F11" s="9"/>
      <c r="G11" s="9"/>
      <c r="H11" s="9"/>
      <c r="I11" s="9"/>
      <c r="J11" s="9"/>
      <c r="K11" s="9"/>
      <c r="L11" s="9"/>
      <c r="N11" s="9"/>
      <c r="O11" s="9"/>
      <c r="P11" s="9"/>
      <c r="R11" s="9"/>
      <c r="S11" s="9"/>
      <c r="T11" s="9"/>
    </row>
    <row r="12" spans="1:20" ht="25.5">
      <c r="A12" s="22" t="s">
        <v>2</v>
      </c>
      <c r="B12" s="8">
        <f>'capacitate tehnica'!G9</f>
        <v>119122.08648127312</v>
      </c>
      <c r="C12" s="8">
        <f>'resurse umane'!D9</f>
        <v>122227.02392976462</v>
      </c>
      <c r="D12" s="17">
        <f t="shared" si="0"/>
        <v>241349.11041103775</v>
      </c>
      <c r="E12" s="26"/>
      <c r="F12" s="9"/>
      <c r="G12" s="9"/>
      <c r="H12" s="9"/>
      <c r="I12" s="9"/>
      <c r="J12" s="9"/>
      <c r="K12" s="9"/>
      <c r="L12" s="9"/>
      <c r="N12" s="9"/>
      <c r="O12" s="9"/>
      <c r="P12" s="9"/>
      <c r="R12" s="9"/>
      <c r="S12" s="9"/>
      <c r="T12" s="9"/>
    </row>
    <row r="13" spans="1:20" ht="12.75">
      <c r="A13" s="21" t="s">
        <v>5</v>
      </c>
      <c r="B13" s="8">
        <f>'capacitate tehnica'!G10</f>
        <v>87125.86400900177</v>
      </c>
      <c r="C13" s="8">
        <f>'resurse umane'!D10</f>
        <v>188542.43065806857</v>
      </c>
      <c r="D13" s="17">
        <f t="shared" si="0"/>
        <v>275668.2946670703</v>
      </c>
      <c r="E13" s="26"/>
      <c r="F13" s="9"/>
      <c r="G13" s="9"/>
      <c r="H13" s="9"/>
      <c r="I13" s="9"/>
      <c r="J13" s="9"/>
      <c r="K13" s="9"/>
      <c r="L13" s="9"/>
      <c r="N13" s="9"/>
      <c r="O13" s="9"/>
      <c r="P13" s="9"/>
      <c r="R13" s="9"/>
      <c r="S13" s="9"/>
      <c r="T13" s="9"/>
    </row>
    <row r="14" spans="1:20" ht="12.75">
      <c r="A14" s="21" t="s">
        <v>3</v>
      </c>
      <c r="B14" s="8">
        <f>'capacitate tehnica'!G11</f>
        <v>73949.68654557146</v>
      </c>
      <c r="C14" s="8">
        <f>'resurse umane'!D11</f>
        <v>65811.32002175435</v>
      </c>
      <c r="D14" s="17">
        <f t="shared" si="0"/>
        <v>139761.0065673258</v>
      </c>
      <c r="E14" s="26"/>
      <c r="F14" s="9"/>
      <c r="G14" s="9"/>
      <c r="H14" s="9"/>
      <c r="I14" s="9"/>
      <c r="J14" s="9"/>
      <c r="K14" s="9"/>
      <c r="L14" s="9"/>
      <c r="N14" s="9"/>
      <c r="O14" s="9"/>
      <c r="P14" s="9"/>
      <c r="R14" s="9"/>
      <c r="S14" s="9"/>
      <c r="T14" s="9"/>
    </row>
    <row r="15" spans="1:20" ht="12.75">
      <c r="A15" s="21" t="s">
        <v>6</v>
      </c>
      <c r="B15" s="8">
        <f>'capacitate tehnica'!G12</f>
        <v>93992.92718212506</v>
      </c>
      <c r="C15" s="8">
        <f>'resurse umane'!D12</f>
        <v>122227.02392976462</v>
      </c>
      <c r="D15" s="17">
        <f t="shared" si="0"/>
        <v>216219.95111188968</v>
      </c>
      <c r="E15" s="26"/>
      <c r="F15" s="9"/>
      <c r="G15" s="9"/>
      <c r="H15" s="9"/>
      <c r="I15" s="9"/>
      <c r="J15" s="9"/>
      <c r="K15" s="9"/>
      <c r="L15" s="9"/>
      <c r="N15" s="9"/>
      <c r="O15" s="9"/>
      <c r="P15" s="9"/>
      <c r="R15" s="9"/>
      <c r="S15" s="9"/>
      <c r="T15" s="9"/>
    </row>
    <row r="16" spans="1:20" ht="12.75">
      <c r="A16" s="21" t="s">
        <v>11</v>
      </c>
      <c r="B16" s="8">
        <f>'capacitate tehnica'!G13</f>
        <v>60086.80276482881</v>
      </c>
      <c r="C16" s="8">
        <f>'resurse umane'!D13</f>
        <v>80219.79838396396</v>
      </c>
      <c r="D16" s="17">
        <f t="shared" si="0"/>
        <v>140306.60114879278</v>
      </c>
      <c r="E16" s="26"/>
      <c r="F16" s="9"/>
      <c r="G16" s="9"/>
      <c r="H16" s="9"/>
      <c r="I16" s="9"/>
      <c r="J16" s="9"/>
      <c r="K16" s="9"/>
      <c r="L16" s="9"/>
      <c r="N16" s="9"/>
      <c r="O16" s="9"/>
      <c r="P16" s="9"/>
      <c r="R16" s="9"/>
      <c r="S16" s="9"/>
      <c r="T16" s="9"/>
    </row>
    <row r="17" spans="1:20" ht="12.75">
      <c r="A17" s="21" t="s">
        <v>4</v>
      </c>
      <c r="B17" s="8">
        <f>'capacitate tehnica'!G14</f>
        <v>47610.20736216043</v>
      </c>
      <c r="C17" s="8">
        <f>'resurse umane'!D14</f>
        <v>59216.18561106364</v>
      </c>
      <c r="D17" s="17">
        <f t="shared" si="0"/>
        <v>106826.39297322408</v>
      </c>
      <c r="E17" s="26"/>
      <c r="F17" s="9"/>
      <c r="G17" s="9"/>
      <c r="H17" s="9"/>
      <c r="I17" s="9"/>
      <c r="J17" s="9"/>
      <c r="K17" s="9"/>
      <c r="L17" s="9"/>
      <c r="N17" s="9"/>
      <c r="O17" s="9"/>
      <c r="P17" s="9"/>
      <c r="R17" s="9"/>
      <c r="S17" s="9"/>
      <c r="T17" s="9"/>
    </row>
    <row r="18" spans="1:20" ht="12.75">
      <c r="A18" s="21" t="s">
        <v>1</v>
      </c>
      <c r="B18" s="8">
        <f>'capacitate tehnica'!G15</f>
        <v>60850.76354283877</v>
      </c>
      <c r="C18" s="8">
        <f>'resurse umane'!D15</f>
        <v>59216.18561106364</v>
      </c>
      <c r="D18" s="17">
        <f t="shared" si="0"/>
        <v>120066.94915390242</v>
      </c>
      <c r="E18" s="26"/>
      <c r="F18" s="9"/>
      <c r="G18" s="9"/>
      <c r="H18" s="9"/>
      <c r="I18" s="9"/>
      <c r="J18" s="9"/>
      <c r="K18" s="9"/>
      <c r="L18" s="9"/>
      <c r="N18" s="9"/>
      <c r="O18" s="9"/>
      <c r="P18" s="9"/>
      <c r="R18" s="9"/>
      <c r="S18" s="9"/>
      <c r="T18" s="9"/>
    </row>
    <row r="19" spans="1:20" ht="12.75">
      <c r="A19" s="12" t="s">
        <v>20</v>
      </c>
      <c r="B19" s="8">
        <f>'capacitate tehnica'!G16</f>
        <v>149787.81546375182</v>
      </c>
      <c r="C19" s="8">
        <f>'resurse umane'!D16</f>
        <v>251049.1822702199</v>
      </c>
      <c r="D19" s="17">
        <f t="shared" si="0"/>
        <v>400836.9977339717</v>
      </c>
      <c r="E19" s="26"/>
      <c r="F19" s="9"/>
      <c r="G19" s="9"/>
      <c r="H19" s="9"/>
      <c r="I19" s="9"/>
      <c r="J19" s="9"/>
      <c r="K19" s="9"/>
      <c r="L19" s="9"/>
      <c r="N19" s="9"/>
      <c r="O19" s="9"/>
      <c r="P19" s="9"/>
      <c r="R19" s="9"/>
      <c r="S19" s="9"/>
      <c r="T19" s="9"/>
    </row>
    <row r="20" spans="1:20" ht="12.75">
      <c r="A20" s="12" t="s">
        <v>21</v>
      </c>
      <c r="B20" s="8">
        <f>'capacitate tehnica'!G17</f>
        <v>144208.32663558915</v>
      </c>
      <c r="C20" s="8">
        <f>'resurse umane'!D17</f>
        <v>161027.69792556914</v>
      </c>
      <c r="D20" s="17">
        <f t="shared" si="0"/>
        <v>305236.02456115826</v>
      </c>
      <c r="E20" s="26"/>
      <c r="F20" s="9"/>
      <c r="G20" s="9"/>
      <c r="H20" s="9"/>
      <c r="I20" s="9"/>
      <c r="J20" s="9"/>
      <c r="K20" s="9"/>
      <c r="L20" s="9"/>
      <c r="N20" s="9"/>
      <c r="O20" s="9"/>
      <c r="P20" s="9"/>
      <c r="R20" s="9"/>
      <c r="S20" s="9"/>
      <c r="T20" s="9"/>
    </row>
    <row r="21" spans="1:20" ht="12.75">
      <c r="A21" s="18" t="s">
        <v>10</v>
      </c>
      <c r="B21" s="19">
        <f>SUM(B11:B20)</f>
        <v>961199.9999999999</v>
      </c>
      <c r="C21" s="19">
        <f>SUM(C11:C20)</f>
        <v>1441800.0000000005</v>
      </c>
      <c r="D21" s="19">
        <f>SUM(D11:D20)</f>
        <v>2403000.0000000005</v>
      </c>
      <c r="E21" s="26"/>
      <c r="F21" s="32"/>
      <c r="G21" s="33"/>
      <c r="H21" s="32"/>
      <c r="I21" s="32"/>
      <c r="J21" s="32"/>
      <c r="K21" s="9"/>
      <c r="L21" s="32"/>
      <c r="N21" s="32"/>
      <c r="O21" s="32"/>
      <c r="P21" s="9"/>
      <c r="R21" s="32"/>
      <c r="T21" s="32"/>
    </row>
    <row r="22" ht="12.75">
      <c r="E22" s="24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</sheetData>
  <mergeCells count="2">
    <mergeCell ref="A3:D3"/>
    <mergeCell ref="A5:D6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adinai</cp:lastModifiedBy>
  <cp:lastPrinted>2021-10-27T06:55:48Z</cp:lastPrinted>
  <dcterms:created xsi:type="dcterms:W3CDTF">2011-06-27T11:48:44Z</dcterms:created>
  <dcterms:modified xsi:type="dcterms:W3CDTF">2023-08-04T06:42:36Z</dcterms:modified>
  <cp:category/>
  <cp:version/>
  <cp:contentType/>
  <cp:contentStatus/>
</cp:coreProperties>
</file>